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3715" windowHeight="1105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D24" i="1"/>
  <c r="B22"/>
  <c r="G15"/>
  <c r="G20"/>
  <c r="F20"/>
  <c r="M22"/>
  <c r="L22"/>
  <c r="N20"/>
  <c r="L20"/>
  <c r="K20"/>
  <c r="N8"/>
  <c r="L10"/>
  <c r="L11" s="1"/>
  <c r="L12" s="1"/>
  <c r="L13" s="1"/>
  <c r="B16"/>
  <c r="B18" s="1"/>
  <c r="B11"/>
  <c r="H6"/>
  <c r="H8" s="1"/>
  <c r="M2"/>
  <c r="J4"/>
  <c r="A4"/>
  <c r="A6" s="1"/>
  <c r="H4"/>
  <c r="F6"/>
  <c r="F8" s="1"/>
  <c r="F4"/>
  <c r="D4"/>
  <c r="B4"/>
  <c r="B6" s="1"/>
  <c r="L14" l="1"/>
  <c r="J11"/>
  <c r="H11"/>
</calcChain>
</file>

<file path=xl/sharedStrings.xml><?xml version="1.0" encoding="utf-8"?>
<sst xmlns="http://schemas.openxmlformats.org/spreadsheetml/2006/main" count="25" uniqueCount="24">
  <si>
    <t>PNB/an</t>
  </si>
  <si>
    <t>TEB</t>
  </si>
  <si>
    <t>budget de l'etat</t>
  </si>
  <si>
    <t>Teb sur bourse</t>
  </si>
  <si>
    <t>bourse/jour</t>
  </si>
  <si>
    <t>entrées/ jour</t>
  </si>
  <si>
    <t>Part de l'état dans le PNB</t>
  </si>
  <si>
    <t>52 semaines</t>
  </si>
  <si>
    <t>Echanges bancaires annuels</t>
  </si>
  <si>
    <t>TEB inter banques</t>
  </si>
  <si>
    <t>Impot sur le revenu</t>
  </si>
  <si>
    <t>part sur revenu de l'etat</t>
  </si>
  <si>
    <t>Budget de l'état</t>
  </si>
  <si>
    <t xml:space="preserve">Si tous les impôts sont issus de la TEB il faut un taux à </t>
  </si>
  <si>
    <t>Contrôle</t>
  </si>
  <si>
    <t>non bourse</t>
  </si>
  <si>
    <t>achat</t>
  </si>
  <si>
    <t>augmentation de la teb</t>
  </si>
  <si>
    <t>Nouvelle TEB</t>
  </si>
  <si>
    <t>CA</t>
  </si>
  <si>
    <t>rentrée</t>
  </si>
  <si>
    <t>baisse CA achat</t>
  </si>
  <si>
    <t>TVA</t>
  </si>
  <si>
    <t>Nouveau CA</t>
  </si>
</sst>
</file>

<file path=xl/styles.xml><?xml version="1.0" encoding="utf-8"?>
<styleSheet xmlns="http://schemas.openxmlformats.org/spreadsheetml/2006/main">
  <numFmts count="1">
    <numFmt numFmtId="164" formatCode="0.0000%"/>
  </numFmts>
  <fonts count="2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" fontId="0" fillId="0" borderId="0" xfId="0" applyNumberFormat="1"/>
    <xf numFmtId="3" fontId="0" fillId="0" borderId="0" xfId="0" applyNumberFormat="1"/>
    <xf numFmtId="10" fontId="0" fillId="0" borderId="0" xfId="0" applyNumberFormat="1"/>
    <xf numFmtId="3" fontId="1" fillId="0" borderId="0" xfId="0" applyNumberFormat="1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24"/>
  <sheetViews>
    <sheetView tabSelected="1" topLeftCell="A13" workbookViewId="0">
      <selection activeCell="D25" sqref="D25"/>
    </sheetView>
  </sheetViews>
  <sheetFormatPr baseColWidth="10" defaultRowHeight="15"/>
  <cols>
    <col min="1" max="1" width="23.7109375" customWidth="1"/>
    <col min="2" max="2" width="14.85546875" bestFit="1" customWidth="1"/>
    <col min="4" max="4" width="18.42578125" bestFit="1" customWidth="1"/>
    <col min="6" max="6" width="17" bestFit="1" customWidth="1"/>
    <col min="7" max="7" width="21.5703125" customWidth="1"/>
    <col min="8" max="8" width="27.42578125" customWidth="1"/>
    <col min="10" max="10" width="19.42578125" customWidth="1"/>
  </cols>
  <sheetData>
    <row r="2" spans="1:15">
      <c r="B2" s="2">
        <v>2000000000</v>
      </c>
      <c r="C2" t="s">
        <v>4</v>
      </c>
      <c r="D2" s="2">
        <v>2600000000000</v>
      </c>
      <c r="F2" s="2">
        <v>52000000000</v>
      </c>
      <c r="H2" s="2">
        <v>2100000000000</v>
      </c>
      <c r="I2" t="s">
        <v>0</v>
      </c>
      <c r="J2" s="2">
        <v>250000000000</v>
      </c>
      <c r="K2" t="s">
        <v>2</v>
      </c>
      <c r="M2" s="3">
        <f>J2/H2</f>
        <v>0.11904761904761904</v>
      </c>
      <c r="N2" t="s">
        <v>6</v>
      </c>
    </row>
    <row r="3" spans="1:15">
      <c r="A3">
        <v>250</v>
      </c>
      <c r="B3" s="3">
        <v>1E-4</v>
      </c>
      <c r="D3" s="3">
        <v>1E-4</v>
      </c>
      <c r="F3">
        <v>20.5</v>
      </c>
      <c r="H3" s="3">
        <v>1E-4</v>
      </c>
      <c r="J3" s="3">
        <v>1E-4</v>
      </c>
    </row>
    <row r="4" spans="1:15">
      <c r="A4" s="2">
        <f>B2*A3</f>
        <v>500000000000</v>
      </c>
      <c r="B4" s="4">
        <f>B2*B3</f>
        <v>200000</v>
      </c>
      <c r="C4" t="s">
        <v>5</v>
      </c>
      <c r="D4" s="2">
        <f>D2*D3</f>
        <v>260000000</v>
      </c>
      <c r="F4" s="2">
        <f>F2*100/F3</f>
        <v>253658536585.36584</v>
      </c>
      <c r="H4" s="4">
        <f>H2*H3</f>
        <v>210000000</v>
      </c>
      <c r="I4" t="s">
        <v>1</v>
      </c>
      <c r="J4" s="4">
        <f>J2*J3</f>
        <v>25000000</v>
      </c>
      <c r="K4" t="s">
        <v>1</v>
      </c>
    </row>
    <row r="5" spans="1:15">
      <c r="A5" s="3">
        <v>1E-4</v>
      </c>
      <c r="B5">
        <v>250</v>
      </c>
      <c r="F5" s="3">
        <v>1E-4</v>
      </c>
      <c r="H5">
        <v>52</v>
      </c>
      <c r="I5" t="s">
        <v>7</v>
      </c>
    </row>
    <row r="6" spans="1:15">
      <c r="A6" s="4">
        <f>A4*A5</f>
        <v>50000000</v>
      </c>
      <c r="B6" s="4">
        <f>B4*B5</f>
        <v>50000000</v>
      </c>
      <c r="C6" t="s">
        <v>3</v>
      </c>
      <c r="F6" s="2">
        <f>F4*F5</f>
        <v>25365853.658536587</v>
      </c>
      <c r="H6" s="2">
        <f>H2*H5</f>
        <v>109200000000000</v>
      </c>
      <c r="I6" t="s">
        <v>8</v>
      </c>
    </row>
    <row r="7" spans="1:15">
      <c r="F7" s="1">
        <v>52</v>
      </c>
      <c r="H7" s="3">
        <v>1E-4</v>
      </c>
      <c r="L7" t="s">
        <v>19</v>
      </c>
      <c r="N7" t="s">
        <v>20</v>
      </c>
    </row>
    <row r="8" spans="1:15">
      <c r="F8" s="2">
        <f>F6*F7</f>
        <v>1319024390.2439024</v>
      </c>
      <c r="H8" s="4">
        <f>H6*H7</f>
        <v>10920000000</v>
      </c>
      <c r="I8" t="s">
        <v>9</v>
      </c>
      <c r="L8">
        <v>1000</v>
      </c>
      <c r="M8" s="3">
        <v>2.3E-3</v>
      </c>
      <c r="N8">
        <f>L8*M8</f>
        <v>2.2999999999999998</v>
      </c>
    </row>
    <row r="9" spans="1:15">
      <c r="B9" s="2">
        <v>52100000000</v>
      </c>
      <c r="C9" t="s">
        <v>10</v>
      </c>
      <c r="L9">
        <v>750</v>
      </c>
      <c r="M9" t="s">
        <v>15</v>
      </c>
    </row>
    <row r="10" spans="1:15">
      <c r="B10" s="3">
        <v>0.20499999999999999</v>
      </c>
      <c r="C10" t="s">
        <v>11</v>
      </c>
      <c r="L10">
        <f>L9*0.5</f>
        <v>375</v>
      </c>
      <c r="M10" t="s">
        <v>16</v>
      </c>
      <c r="N10" s="3">
        <v>0.19600000000000001</v>
      </c>
      <c r="O10" t="s">
        <v>22</v>
      </c>
    </row>
    <row r="11" spans="1:15">
      <c r="B11" s="2">
        <f>B9/B10</f>
        <v>254146341463.41464</v>
      </c>
      <c r="C11" t="s">
        <v>12</v>
      </c>
      <c r="E11" t="s">
        <v>13</v>
      </c>
      <c r="H11" s="3">
        <f>B11/H6</f>
        <v>2.327347449298669E-3</v>
      </c>
      <c r="J11" s="2">
        <f>H6*H11</f>
        <v>254146341463.41467</v>
      </c>
      <c r="K11" t="s">
        <v>14</v>
      </c>
      <c r="L11">
        <f>L10*(N10-M8)</f>
        <v>72.637500000000003</v>
      </c>
      <c r="M11" t="s">
        <v>21</v>
      </c>
    </row>
    <row r="12" spans="1:15">
      <c r="L12">
        <f>L8-L11</f>
        <v>927.36249999999995</v>
      </c>
      <c r="M12" t="s">
        <v>23</v>
      </c>
    </row>
    <row r="13" spans="1:15">
      <c r="L13" s="5">
        <f>N15/L12</f>
        <v>2.4801520441035734E-3</v>
      </c>
      <c r="M13" t="s">
        <v>17</v>
      </c>
    </row>
    <row r="14" spans="1:15">
      <c r="B14">
        <v>19.600000000000001</v>
      </c>
      <c r="G14">
        <v>52.1</v>
      </c>
      <c r="H14">
        <v>20.5</v>
      </c>
      <c r="L14" s="3">
        <f>M8*L13</f>
        <v>5.7043497014382188E-6</v>
      </c>
      <c r="M14" t="s">
        <v>18</v>
      </c>
    </row>
    <row r="15" spans="1:15">
      <c r="B15">
        <v>0.23</v>
      </c>
      <c r="G15">
        <f>G14*H14</f>
        <v>1068.05</v>
      </c>
      <c r="N15">
        <v>2.2999999999999998</v>
      </c>
    </row>
    <row r="16" spans="1:15">
      <c r="B16">
        <f>B14-B15</f>
        <v>19.37</v>
      </c>
    </row>
    <row r="17" spans="2:14">
      <c r="B17">
        <v>0.23</v>
      </c>
    </row>
    <row r="18" spans="2:14">
      <c r="B18">
        <f>B16-B17</f>
        <v>19.14</v>
      </c>
    </row>
    <row r="20" spans="2:14">
      <c r="B20">
        <v>1068</v>
      </c>
      <c r="F20">
        <f>2100*52</f>
        <v>109200</v>
      </c>
      <c r="G20">
        <f>2100*0.12</f>
        <v>252</v>
      </c>
      <c r="K20">
        <f>37.5*(0.196-0.0023)</f>
        <v>7.2637500000000008</v>
      </c>
      <c r="L20">
        <f>M8*(1+K20)</f>
        <v>1.9006625000000003E-2</v>
      </c>
      <c r="N20">
        <f>2.3*1.07</f>
        <v>2.4609999999999999</v>
      </c>
    </row>
    <row r="21" spans="2:14">
      <c r="B21">
        <v>109200</v>
      </c>
    </row>
    <row r="22" spans="2:14">
      <c r="B22" s="3">
        <f>B20/B21</f>
        <v>9.7802197802197809E-3</v>
      </c>
      <c r="L22">
        <f>1000-27</f>
        <v>973</v>
      </c>
      <c r="M22" s="5">
        <f>N22/L22</f>
        <v>2.3638232271325794E-3</v>
      </c>
      <c r="N22">
        <v>2.2999999999999998</v>
      </c>
    </row>
    <row r="24" spans="2:14">
      <c r="D24">
        <f>0.2*1.27</f>
        <v>0.254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</dc:creator>
  <cp:lastModifiedBy>Alain</cp:lastModifiedBy>
  <dcterms:created xsi:type="dcterms:W3CDTF">2011-02-17T22:21:33Z</dcterms:created>
  <dcterms:modified xsi:type="dcterms:W3CDTF">2011-02-18T22:09:38Z</dcterms:modified>
</cp:coreProperties>
</file>